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 &amp; L" sheetId="1" r:id="rId1"/>
    <sheet name="Notes" sheetId="2" r:id="rId2"/>
    <sheet name="Bal Sheet" sheetId="3" r:id="rId3"/>
  </sheets>
  <definedNames/>
  <calcPr fullCalcOnLoad="1"/>
</workbook>
</file>

<file path=xl/sharedStrings.xml><?xml version="1.0" encoding="utf-8"?>
<sst xmlns="http://schemas.openxmlformats.org/spreadsheetml/2006/main" count="127" uniqueCount="112">
  <si>
    <t>THE REPERTORY PLAYERS</t>
  </si>
  <si>
    <t>INCOME AND EXPENDITURE ACCOUNT</t>
  </si>
  <si>
    <t>Note</t>
  </si>
  <si>
    <t>US$</t>
  </si>
  <si>
    <t>Income</t>
  </si>
  <si>
    <t>Net profit on bars</t>
  </si>
  <si>
    <t>Subscriptions</t>
  </si>
  <si>
    <t>Costume  and props hire</t>
  </si>
  <si>
    <t>Theatre hire</t>
  </si>
  <si>
    <t>Donations received</t>
  </si>
  <si>
    <t>Sundry income</t>
  </si>
  <si>
    <t>Expenditure</t>
  </si>
  <si>
    <t>Administration expenses</t>
  </si>
  <si>
    <t>Construction workshop</t>
  </si>
  <si>
    <t>Maintenance</t>
  </si>
  <si>
    <t>Security</t>
  </si>
  <si>
    <t>Wardrobe</t>
  </si>
  <si>
    <t>NOTES TO THE FINANCIAL STATEMENTS</t>
  </si>
  <si>
    <t>Bar cost of sales</t>
  </si>
  <si>
    <t>Gross profit on bar trading</t>
  </si>
  <si>
    <t>Bar expenses</t>
  </si>
  <si>
    <t>Social events expenses</t>
  </si>
  <si>
    <t>Transport</t>
  </si>
  <si>
    <t>Wages</t>
  </si>
  <si>
    <t>3. Subscriptions</t>
  </si>
  <si>
    <t>Ordinary</t>
  </si>
  <si>
    <t>Spouse</t>
  </si>
  <si>
    <t>Senior</t>
  </si>
  <si>
    <t>Correspondent membership</t>
  </si>
  <si>
    <t>Country</t>
  </si>
  <si>
    <t>Repteens</t>
  </si>
  <si>
    <t>CAPITAL EMPLOYED</t>
  </si>
  <si>
    <t>Balance brought forward</t>
  </si>
  <si>
    <t>EMPLOYMENT OF CAPITAL</t>
  </si>
  <si>
    <t>Fixed assets</t>
  </si>
  <si>
    <t>At cost</t>
  </si>
  <si>
    <t>Current assets</t>
  </si>
  <si>
    <t>Bar stocks</t>
  </si>
  <si>
    <t>Bank balances and cash</t>
  </si>
  <si>
    <t>Current liabilities</t>
  </si>
  <si>
    <t>Shows in progress</t>
  </si>
  <si>
    <t>Members bar deposits</t>
  </si>
  <si>
    <t>Subscriptions paid in advance</t>
  </si>
  <si>
    <t>Less: accumulated depreciation</t>
  </si>
  <si>
    <t>Creditors and accruals</t>
  </si>
  <si>
    <t>Capital reserve</t>
  </si>
  <si>
    <t>Entrance fees</t>
  </si>
  <si>
    <t>Arising on revaluation of fixed assets</t>
  </si>
  <si>
    <t>(Accumulated loss)/retained income</t>
  </si>
  <si>
    <t xml:space="preserve">    Gross profit percentage</t>
  </si>
  <si>
    <t>Licences</t>
  </si>
  <si>
    <t>Maintenance and repairs</t>
  </si>
  <si>
    <t>4. Sundry income</t>
  </si>
  <si>
    <t>NOTES TO THE FINANCIAL STATEMENTS (continued)</t>
  </si>
  <si>
    <t>Sundry</t>
  </si>
  <si>
    <t>5. Administrative expenditure</t>
  </si>
  <si>
    <t>Bank charges</t>
  </si>
  <si>
    <t>Cleaning and teas</t>
  </si>
  <si>
    <t>Depreciation of fixed assets</t>
  </si>
  <si>
    <t>Fuel for generator</t>
  </si>
  <si>
    <t>Medical aid &amp; first aid box</t>
  </si>
  <si>
    <t>Printing and stationery</t>
  </si>
  <si>
    <t>Salaries</t>
  </si>
  <si>
    <t>Staff welfare</t>
  </si>
  <si>
    <t>Sundry expenses</t>
  </si>
  <si>
    <t>Travel expenses</t>
  </si>
  <si>
    <t>6. Fixed assets</t>
  </si>
  <si>
    <t>Cost or</t>
  </si>
  <si>
    <t>valuation</t>
  </si>
  <si>
    <t>Accumulated</t>
  </si>
  <si>
    <t>depreciation</t>
  </si>
  <si>
    <t>Net book</t>
  </si>
  <si>
    <t>amount</t>
  </si>
  <si>
    <t>Land</t>
  </si>
  <si>
    <t>Buildings</t>
  </si>
  <si>
    <t>Reps shows in theatre</t>
  </si>
  <si>
    <t>Drinks accessories including glasses</t>
  </si>
  <si>
    <t>Advertising and PR expenses</t>
  </si>
  <si>
    <t>Rental of access lane</t>
  </si>
  <si>
    <t>Stationery and computer consumables</t>
  </si>
  <si>
    <t>Balance carried forward</t>
  </si>
  <si>
    <t>Temporary &amp; life members</t>
  </si>
  <si>
    <t>Telephones and postage</t>
  </si>
  <si>
    <t xml:space="preserve">Debtors and prepayments </t>
  </si>
  <si>
    <t>Long term liabilities</t>
  </si>
  <si>
    <t>Debentures</t>
  </si>
  <si>
    <t>STATEMENT OF FINANCIAL POSITION</t>
  </si>
  <si>
    <t>Theatre equipment and computers</t>
  </si>
  <si>
    <t>Electricity, rates and water</t>
  </si>
  <si>
    <t>1. Net surplus/(loss) on shows</t>
  </si>
  <si>
    <t xml:space="preserve"> 2. Net surplus on bars</t>
  </si>
  <si>
    <t>Net surplus on shows</t>
  </si>
  <si>
    <t>Net surplus on bars</t>
  </si>
  <si>
    <t>Year ended 31 December 2012</t>
  </si>
  <si>
    <t>At 31 December 2012</t>
  </si>
  <si>
    <t>2012</t>
  </si>
  <si>
    <t>Surplus/(loss) for the year</t>
  </si>
  <si>
    <t>Net current assets</t>
  </si>
  <si>
    <t>Corporate member donations</t>
  </si>
  <si>
    <t>Staff</t>
  </si>
  <si>
    <t>Net surplus on programmes</t>
  </si>
  <si>
    <t>Show sponsorship</t>
  </si>
  <si>
    <t>Bar sales: liquor and food</t>
  </si>
  <si>
    <t>Staff welfare , including uniforms</t>
  </si>
  <si>
    <t>Bar draw</t>
  </si>
  <si>
    <t>Booking commissions, net</t>
  </si>
  <si>
    <t>Insurance and licences</t>
  </si>
  <si>
    <t>Tenants' association</t>
  </si>
  <si>
    <t>Entertainment</t>
  </si>
  <si>
    <t>Surplus/(loss) from operations</t>
  </si>
  <si>
    <t>VAT for prior year</t>
  </si>
  <si>
    <t>Provision for leave pay</t>
  </si>
</sst>
</file>

<file path=xl/styles.xml><?xml version="1.0" encoding="utf-8"?>
<styleSheet xmlns="http://schemas.openxmlformats.org/spreadsheetml/2006/main">
  <numFmts count="22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;\(###\ ###\ ##0\)"/>
    <numFmt numFmtId="171" formatCode="###\ ##0;\(###\ ##0\)"/>
    <numFmt numFmtId="172" formatCode="d&quot;. &quot;mmmm\ yyyy"/>
    <numFmt numFmtId="173" formatCode="#\ ##0;\(#\ ##0\)"/>
    <numFmt numFmtId="174" formatCode="###\ ###\ ##0"/>
    <numFmt numFmtId="175" formatCode="#\ ###\ ##0;\(#\ ###\ ##0\)"/>
    <numFmt numFmtId="176" formatCode="#\ ##0"/>
    <numFmt numFmtId="177" formatCode="#\ ##0_);\(#\ ##0\)"/>
  </numFmts>
  <fonts count="3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1" fillId="0" borderId="10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12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7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1" fillId="0" borderId="11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72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0" fontId="1" fillId="0" borderId="14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1" fontId="1" fillId="0" borderId="14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21" sqref="H21"/>
    </sheetView>
  </sheetViews>
  <sheetFormatPr defaultColWidth="11.57421875" defaultRowHeight="12.75"/>
  <cols>
    <col min="1" max="1" width="35.8515625" style="1" customWidth="1"/>
    <col min="2" max="2" width="7.140625" style="2" customWidth="1"/>
    <col min="3" max="3" width="13.7109375" style="2" customWidth="1"/>
    <col min="4" max="4" width="14.140625" style="3" customWidth="1"/>
    <col min="5" max="5" width="0" style="1" hidden="1" customWidth="1"/>
    <col min="6" max="16384" width="11.57421875" style="1" customWidth="1"/>
  </cols>
  <sheetData>
    <row r="1" spans="1:3" ht="15">
      <c r="A1" s="4" t="s">
        <v>0</v>
      </c>
      <c r="B1" s="5"/>
      <c r="C1" s="5"/>
    </row>
    <row r="2" spans="1:3" ht="15">
      <c r="A2" s="4"/>
      <c r="B2" s="5"/>
      <c r="C2" s="5"/>
    </row>
    <row r="3" spans="1:3" ht="15">
      <c r="A3" s="4" t="s">
        <v>1</v>
      </c>
      <c r="B3" s="5"/>
      <c r="C3" s="5"/>
    </row>
    <row r="4" spans="1:3" ht="15">
      <c r="A4" s="4" t="s">
        <v>93</v>
      </c>
      <c r="B4" s="5"/>
      <c r="C4" s="5"/>
    </row>
    <row r="5" spans="2:4" ht="15">
      <c r="B5" s="5" t="s">
        <v>2</v>
      </c>
      <c r="C5" s="5">
        <v>2012</v>
      </c>
      <c r="D5" s="6">
        <v>2011</v>
      </c>
    </row>
    <row r="6" spans="1:4" ht="15">
      <c r="A6" s="4" t="s">
        <v>4</v>
      </c>
      <c r="B6" s="5"/>
      <c r="C6" s="5" t="s">
        <v>3</v>
      </c>
      <c r="D6" s="8" t="s">
        <v>3</v>
      </c>
    </row>
    <row r="7" ht="15">
      <c r="C7" s="56"/>
    </row>
    <row r="8" spans="1:4" ht="15">
      <c r="A8" s="1" t="s">
        <v>91</v>
      </c>
      <c r="B8" s="2">
        <v>1</v>
      </c>
      <c r="C8" s="11">
        <f>Notes!B10</f>
        <v>74332</v>
      </c>
      <c r="D8" s="3">
        <f>Notes!C10</f>
        <v>52870</v>
      </c>
    </row>
    <row r="9" spans="1:4" ht="15">
      <c r="A9" s="1" t="s">
        <v>92</v>
      </c>
      <c r="B9" s="2">
        <v>2</v>
      </c>
      <c r="C9" s="11">
        <f>Notes!B31</f>
        <v>16314</v>
      </c>
      <c r="D9" s="3">
        <f>Notes!C31</f>
        <v>32145</v>
      </c>
    </row>
    <row r="10" spans="1:4" ht="15">
      <c r="A10" s="1" t="s">
        <v>6</v>
      </c>
      <c r="B10" s="2">
        <v>3</v>
      </c>
      <c r="C10" s="11">
        <f>Notes!B44</f>
        <v>31952</v>
      </c>
      <c r="D10" s="11">
        <f>Notes!C44</f>
        <v>25999</v>
      </c>
    </row>
    <row r="11" spans="1:4" ht="15">
      <c r="A11" s="1" t="s">
        <v>7</v>
      </c>
      <c r="C11" s="11">
        <v>8407</v>
      </c>
      <c r="D11" s="11">
        <v>9232</v>
      </c>
    </row>
    <row r="12" spans="1:4" ht="15">
      <c r="A12" s="1" t="s">
        <v>8</v>
      </c>
      <c r="C12" s="11">
        <v>51702</v>
      </c>
      <c r="D12" s="11">
        <v>27660</v>
      </c>
    </row>
    <row r="13" spans="1:5" ht="15">
      <c r="A13" s="1" t="s">
        <v>105</v>
      </c>
      <c r="C13" s="11">
        <v>4258</v>
      </c>
      <c r="D13" s="11">
        <v>5753</v>
      </c>
      <c r="E13" s="1">
        <v>186</v>
      </c>
    </row>
    <row r="14" spans="1:4" ht="15">
      <c r="A14" s="1" t="s">
        <v>9</v>
      </c>
      <c r="C14" s="11">
        <v>19674</v>
      </c>
      <c r="D14" s="11">
        <v>14311</v>
      </c>
    </row>
    <row r="15" spans="1:4" ht="15">
      <c r="A15" s="1" t="s">
        <v>10</v>
      </c>
      <c r="B15" s="2">
        <v>4</v>
      </c>
      <c r="C15" s="11">
        <f>Notes!B49</f>
        <v>6089</v>
      </c>
      <c r="D15" s="3">
        <f>Notes!C49</f>
        <v>2854</v>
      </c>
    </row>
    <row r="16" spans="3:4" ht="15">
      <c r="C16" s="12">
        <f>SUM(C8:C15)</f>
        <v>212728</v>
      </c>
      <c r="D16" s="9">
        <f>SUM(D8:D15)</f>
        <v>170824</v>
      </c>
    </row>
    <row r="17" ht="15">
      <c r="C17" s="11"/>
    </row>
    <row r="18" spans="1:3" ht="15">
      <c r="A18" s="4" t="s">
        <v>11</v>
      </c>
      <c r="B18" s="5"/>
      <c r="C18" s="13"/>
    </row>
    <row r="19" spans="1:4" ht="15">
      <c r="A19" s="1" t="s">
        <v>12</v>
      </c>
      <c r="B19" s="2">
        <v>5</v>
      </c>
      <c r="C19" s="11">
        <f>Notes!B75</f>
        <v>106983</v>
      </c>
      <c r="D19" s="3">
        <f>Notes!C75</f>
        <v>98217</v>
      </c>
    </row>
    <row r="20" spans="1:5" ht="15">
      <c r="A20" s="1" t="s">
        <v>13</v>
      </c>
      <c r="C20" s="11">
        <v>12111</v>
      </c>
      <c r="D20" s="11">
        <v>13643</v>
      </c>
      <c r="E20" s="1">
        <v>156</v>
      </c>
    </row>
    <row r="21" spans="1:4" ht="15">
      <c r="A21" s="1" t="s">
        <v>58</v>
      </c>
      <c r="C21" s="11">
        <v>39285</v>
      </c>
      <c r="D21" s="11">
        <v>39285</v>
      </c>
    </row>
    <row r="22" spans="1:4" ht="15">
      <c r="A22" s="1" t="s">
        <v>14</v>
      </c>
      <c r="C22" s="11">
        <v>11957</v>
      </c>
      <c r="D22" s="11">
        <v>17412</v>
      </c>
    </row>
    <row r="23" spans="1:5" ht="15">
      <c r="A23" s="1" t="s">
        <v>15</v>
      </c>
      <c r="C23" s="11">
        <v>24934</v>
      </c>
      <c r="D23" s="11">
        <v>28209</v>
      </c>
      <c r="E23" s="1">
        <v>721</v>
      </c>
    </row>
    <row r="24" spans="1:5" ht="15">
      <c r="A24" s="1" t="s">
        <v>16</v>
      </c>
      <c r="C24" s="11">
        <v>12722</v>
      </c>
      <c r="D24" s="11">
        <v>9420</v>
      </c>
      <c r="E24" s="1">
        <v>56</v>
      </c>
    </row>
    <row r="25" spans="3:4" ht="15">
      <c r="C25" s="12">
        <f>SUM(C19:C24)</f>
        <v>207992</v>
      </c>
      <c r="D25" s="55">
        <f>SUM(D19:D24)</f>
        <v>206186</v>
      </c>
    </row>
    <row r="26" ht="15">
      <c r="C26" s="11"/>
    </row>
    <row r="27" spans="1:4" ht="15.75" thickBot="1">
      <c r="A27" s="4" t="s">
        <v>109</v>
      </c>
      <c r="C27" s="14">
        <f>C16-C25</f>
        <v>4736</v>
      </c>
      <c r="D27" s="14">
        <f>D16-D25</f>
        <v>-35362</v>
      </c>
    </row>
    <row r="28" ht="15.75" thickTop="1"/>
    <row r="29" ht="15">
      <c r="C29" s="51"/>
    </row>
    <row r="30" ht="15">
      <c r="C30" s="57"/>
    </row>
    <row r="31" ht="15">
      <c r="C31" s="11"/>
    </row>
  </sheetData>
  <sheetProtection/>
  <printOptions/>
  <pageMargins left="1.5722222222222222" right="0.7875" top="0.5833333333333333" bottom="0.525" header="0.31805555555555554" footer="0.25972222222222224"/>
  <pageSetup firstPageNumber="1" useFirstPageNumber="1" horizontalDpi="300" verticalDpi="300" orientation="portrait" paperSize="9" r:id="rId1"/>
  <headerFooter alignWithMargins="0">
    <oddHeader>&amp;C&amp;"Times New Roman,Regular"&amp;12
</oddHeader>
    <oddFooter>&amp;C&amp;"Times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28">
      <selection activeCell="B49" sqref="B49"/>
    </sheetView>
  </sheetViews>
  <sheetFormatPr defaultColWidth="11.57421875" defaultRowHeight="12.75"/>
  <cols>
    <col min="1" max="1" width="38.421875" style="1" customWidth="1"/>
    <col min="2" max="2" width="13.8515625" style="1" customWidth="1"/>
    <col min="3" max="3" width="12.421875" style="7" customWidth="1"/>
    <col min="4" max="16384" width="11.57421875" style="1" customWidth="1"/>
  </cols>
  <sheetData>
    <row r="1" spans="1:2" ht="15">
      <c r="A1" s="4" t="s">
        <v>0</v>
      </c>
      <c r="B1" s="4"/>
    </row>
    <row r="2" spans="1:6" ht="15">
      <c r="A2" s="4"/>
      <c r="B2" s="4"/>
      <c r="D2" s="4"/>
      <c r="E2" s="4"/>
      <c r="F2" s="7"/>
    </row>
    <row r="3" spans="1:6" ht="15">
      <c r="A3" s="4" t="s">
        <v>17</v>
      </c>
      <c r="B3" s="4"/>
      <c r="D3" s="4"/>
      <c r="E3" s="4"/>
      <c r="F3" s="7"/>
    </row>
    <row r="4" spans="1:6" ht="15">
      <c r="A4" s="4" t="s">
        <v>93</v>
      </c>
      <c r="B4" s="4"/>
      <c r="D4" s="4"/>
      <c r="E4" s="4"/>
      <c r="F4" s="7"/>
    </row>
    <row r="5" spans="2:6" ht="15">
      <c r="B5" s="15">
        <v>2012</v>
      </c>
      <c r="C5" s="16">
        <v>2011</v>
      </c>
      <c r="D5" s="4"/>
      <c r="E5" s="4"/>
      <c r="F5" s="7"/>
    </row>
    <row r="6" spans="1:3" ht="15">
      <c r="A6" s="4" t="s">
        <v>89</v>
      </c>
      <c r="B6" s="15" t="s">
        <v>3</v>
      </c>
      <c r="C6" s="16" t="s">
        <v>3</v>
      </c>
    </row>
    <row r="7" spans="1:3" ht="15">
      <c r="A7" s="1" t="s">
        <v>75</v>
      </c>
      <c r="B7" s="49">
        <v>68916</v>
      </c>
      <c r="C7" s="3">
        <v>49244</v>
      </c>
    </row>
    <row r="8" spans="1:3" ht="15">
      <c r="A8" s="1" t="s">
        <v>101</v>
      </c>
      <c r="B8" s="49">
        <v>4983</v>
      </c>
      <c r="C8" s="3">
        <v>1813</v>
      </c>
    </row>
    <row r="9" spans="1:3" ht="15">
      <c r="A9" s="1" t="s">
        <v>100</v>
      </c>
      <c r="B9" s="49">
        <v>433</v>
      </c>
      <c r="C9" s="3">
        <v>1813</v>
      </c>
    </row>
    <row r="10" spans="2:3" ht="15.75" thickBot="1">
      <c r="B10" s="10">
        <f>SUM(B7:B9)</f>
        <v>74332</v>
      </c>
      <c r="C10" s="10">
        <f>SUM(C7:C9)</f>
        <v>52870</v>
      </c>
    </row>
    <row r="11" spans="2:3" ht="15.75" thickTop="1">
      <c r="B11" s="3"/>
      <c r="C11" s="3"/>
    </row>
    <row r="12" spans="1:2" ht="15">
      <c r="A12" s="4" t="s">
        <v>90</v>
      </c>
      <c r="B12" s="19"/>
    </row>
    <row r="13" spans="1:3" ht="15">
      <c r="A13" s="1" t="s">
        <v>102</v>
      </c>
      <c r="B13" s="50">
        <v>147216</v>
      </c>
      <c r="C13" s="18">
        <v>130940</v>
      </c>
    </row>
    <row r="14" spans="1:3" ht="15">
      <c r="A14" s="1" t="s">
        <v>18</v>
      </c>
      <c r="B14" s="50">
        <v>-68746</v>
      </c>
      <c r="C14" s="18">
        <v>-65069</v>
      </c>
    </row>
    <row r="15" spans="1:3" ht="15">
      <c r="A15" s="4" t="s">
        <v>19</v>
      </c>
      <c r="B15" s="21">
        <f>B13+B14</f>
        <v>78470</v>
      </c>
      <c r="C15" s="21">
        <f>C13+C14</f>
        <v>65871</v>
      </c>
    </row>
    <row r="16" spans="1:3" ht="15">
      <c r="A16" s="1" t="s">
        <v>49</v>
      </c>
      <c r="B16" s="32">
        <f>B15/B13</f>
        <v>0.5330263014889686</v>
      </c>
      <c r="C16" s="32">
        <f>C15/C13</f>
        <v>0.5030624713609286</v>
      </c>
    </row>
    <row r="17" spans="1:2" ht="15">
      <c r="A17" s="4" t="s">
        <v>20</v>
      </c>
      <c r="B17" s="19"/>
    </row>
    <row r="18" spans="1:3" ht="15">
      <c r="A18" s="31" t="s">
        <v>104</v>
      </c>
      <c r="B18" s="53">
        <v>560</v>
      </c>
      <c r="C18" s="33">
        <v>541</v>
      </c>
    </row>
    <row r="19" spans="1:3" ht="15">
      <c r="A19" s="1" t="s">
        <v>76</v>
      </c>
      <c r="B19" s="49">
        <v>1652</v>
      </c>
      <c r="C19" s="49">
        <v>1560</v>
      </c>
    </row>
    <row r="20" spans="1:3" ht="15">
      <c r="A20" s="1" t="s">
        <v>50</v>
      </c>
      <c r="B20" s="49">
        <v>430</v>
      </c>
      <c r="C20" s="49">
        <v>500</v>
      </c>
    </row>
    <row r="21" spans="1:3" ht="15">
      <c r="A21" s="1" t="s">
        <v>51</v>
      </c>
      <c r="B21" s="49">
        <v>3863</v>
      </c>
      <c r="C21" s="49">
        <v>150</v>
      </c>
    </row>
    <row r="22" spans="1:3" ht="15">
      <c r="A22" s="1" t="s">
        <v>61</v>
      </c>
      <c r="B22" s="49">
        <v>346</v>
      </c>
      <c r="C22" s="49">
        <v>190</v>
      </c>
    </row>
    <row r="23" spans="1:3" ht="15">
      <c r="A23" s="1" t="s">
        <v>21</v>
      </c>
      <c r="B23" s="49">
        <v>5474</v>
      </c>
      <c r="C23" s="49">
        <v>4892</v>
      </c>
    </row>
    <row r="24" spans="1:3" ht="15">
      <c r="A24" s="1" t="s">
        <v>103</v>
      </c>
      <c r="B24" s="49">
        <v>477</v>
      </c>
      <c r="C24" s="49">
        <v>3243</v>
      </c>
    </row>
    <row r="25" spans="1:3" ht="15">
      <c r="A25" s="1" t="s">
        <v>64</v>
      </c>
      <c r="B25" s="49">
        <v>218</v>
      </c>
      <c r="C25" s="18">
        <v>37</v>
      </c>
    </row>
    <row r="26" spans="1:3" ht="15">
      <c r="A26" s="1" t="s">
        <v>22</v>
      </c>
      <c r="B26" s="49">
        <v>34</v>
      </c>
      <c r="C26" s="49">
        <v>93</v>
      </c>
    </row>
    <row r="27" spans="1:3" ht="15">
      <c r="A27" s="1" t="s">
        <v>110</v>
      </c>
      <c r="B27" s="49">
        <v>9274</v>
      </c>
      <c r="C27" s="49">
        <v>0</v>
      </c>
    </row>
    <row r="28" spans="1:3" ht="15">
      <c r="A28" s="1" t="s">
        <v>23</v>
      </c>
      <c r="B28" s="49">
        <v>39828</v>
      </c>
      <c r="C28" s="49">
        <v>22520</v>
      </c>
    </row>
    <row r="29" spans="2:3" ht="15">
      <c r="B29" s="20">
        <f>SUM(B18:B28)</f>
        <v>62156</v>
      </c>
      <c r="C29" s="20">
        <f>SUM(C18:C28)</f>
        <v>33726</v>
      </c>
    </row>
    <row r="30" ht="15">
      <c r="B30" s="18"/>
    </row>
    <row r="31" spans="1:3" ht="15.75" thickBot="1">
      <c r="A31" s="4" t="s">
        <v>5</v>
      </c>
      <c r="B31" s="22">
        <f>B15-B29</f>
        <v>16314</v>
      </c>
      <c r="C31" s="17">
        <f>C15-C29</f>
        <v>32145</v>
      </c>
    </row>
    <row r="32" ht="15.75" thickTop="1">
      <c r="B32" s="18"/>
    </row>
    <row r="33" spans="1:2" ht="15">
      <c r="A33" s="4" t="s">
        <v>24</v>
      </c>
      <c r="B33" s="19"/>
    </row>
    <row r="34" spans="1:3" ht="15">
      <c r="A34" s="1" t="s">
        <v>25</v>
      </c>
      <c r="B34" s="49">
        <v>19774</v>
      </c>
      <c r="C34" s="49">
        <v>14151</v>
      </c>
    </row>
    <row r="35" spans="1:3" ht="15">
      <c r="A35" s="1" t="s">
        <v>26</v>
      </c>
      <c r="B35" s="49">
        <v>1414</v>
      </c>
      <c r="C35" s="49">
        <v>1727</v>
      </c>
    </row>
    <row r="36" spans="1:3" ht="15">
      <c r="A36" s="1" t="s">
        <v>27</v>
      </c>
      <c r="B36" s="49">
        <v>6232</v>
      </c>
      <c r="C36" s="49">
        <v>5786</v>
      </c>
    </row>
    <row r="37" spans="1:3" ht="15">
      <c r="A37" s="1" t="s">
        <v>28</v>
      </c>
      <c r="B37" s="49">
        <v>180</v>
      </c>
      <c r="C37" s="49">
        <v>200</v>
      </c>
    </row>
    <row r="38" spans="1:3" ht="15">
      <c r="A38" s="1" t="s">
        <v>29</v>
      </c>
      <c r="B38" s="49">
        <v>420</v>
      </c>
      <c r="C38" s="49">
        <v>555</v>
      </c>
    </row>
    <row r="39" spans="1:3" ht="15">
      <c r="A39" s="1" t="s">
        <v>99</v>
      </c>
      <c r="B39" s="49">
        <v>60</v>
      </c>
      <c r="C39" s="49">
        <v>0</v>
      </c>
    </row>
    <row r="40" spans="1:3" ht="15">
      <c r="A40" s="1" t="s">
        <v>30</v>
      </c>
      <c r="B40" s="49">
        <v>922</v>
      </c>
      <c r="C40" s="49"/>
    </row>
    <row r="41" spans="1:3" ht="15">
      <c r="A41" s="1" t="s">
        <v>98</v>
      </c>
      <c r="B41" s="49">
        <v>2000</v>
      </c>
      <c r="C41" s="49">
        <v>0</v>
      </c>
    </row>
    <row r="42" spans="1:3" ht="15">
      <c r="A42" s="1" t="s">
        <v>46</v>
      </c>
      <c r="B42" s="49">
        <v>950</v>
      </c>
      <c r="C42" s="49">
        <v>660</v>
      </c>
    </row>
    <row r="43" spans="1:3" ht="15">
      <c r="A43" s="1" t="s">
        <v>81</v>
      </c>
      <c r="B43" s="49">
        <v>0</v>
      </c>
      <c r="C43" s="49">
        <v>2920</v>
      </c>
    </row>
    <row r="44" spans="2:3" ht="15.75" thickBot="1">
      <c r="B44" s="23">
        <f>SUM(B34:B43)</f>
        <v>31952</v>
      </c>
      <c r="C44" s="23">
        <f>SUM(C34:C43)</f>
        <v>25999</v>
      </c>
    </row>
    <row r="45" ht="15.75" thickTop="1">
      <c r="B45" s="18"/>
    </row>
    <row r="46" spans="1:2" ht="15">
      <c r="A46" s="25" t="s">
        <v>52</v>
      </c>
      <c r="B46" s="18"/>
    </row>
    <row r="47" spans="1:3" ht="15">
      <c r="A47" s="1" t="s">
        <v>78</v>
      </c>
      <c r="B47" s="49">
        <v>3750</v>
      </c>
      <c r="C47" s="49">
        <v>1800</v>
      </c>
    </row>
    <row r="48" spans="1:3" ht="15">
      <c r="A48" s="1" t="s">
        <v>54</v>
      </c>
      <c r="B48" s="49">
        <v>2339</v>
      </c>
      <c r="C48" s="49">
        <v>1054</v>
      </c>
    </row>
    <row r="49" spans="2:3" ht="15.75" thickBot="1">
      <c r="B49" s="23">
        <f>SUM(B47:B48)</f>
        <v>6089</v>
      </c>
      <c r="C49" s="23">
        <f>SUM(C47:C48)</f>
        <v>2854</v>
      </c>
    </row>
    <row r="50" ht="15.75" thickTop="1">
      <c r="B50" s="18"/>
    </row>
    <row r="51" ht="15">
      <c r="B51" s="18"/>
    </row>
    <row r="52" ht="15">
      <c r="B52" s="18"/>
    </row>
    <row r="53" spans="1:2" ht="15">
      <c r="A53" s="4" t="s">
        <v>0</v>
      </c>
      <c r="B53" s="4"/>
    </row>
    <row r="54" spans="1:2" ht="15">
      <c r="A54" s="4"/>
      <c r="B54" s="4"/>
    </row>
    <row r="55" spans="1:2" ht="15">
      <c r="A55" s="4" t="s">
        <v>53</v>
      </c>
      <c r="B55" s="4"/>
    </row>
    <row r="56" spans="1:2" ht="15">
      <c r="A56" s="4" t="str">
        <f>A4</f>
        <v>Year ended 31 December 2012</v>
      </c>
      <c r="B56" s="4"/>
    </row>
    <row r="57" spans="2:3" ht="15">
      <c r="B57" s="24">
        <f>B5</f>
        <v>2012</v>
      </c>
      <c r="C57" s="24">
        <f>C5</f>
        <v>2011</v>
      </c>
    </row>
    <row r="58" spans="2:3" ht="15">
      <c r="B58" s="24" t="s">
        <v>3</v>
      </c>
      <c r="C58" s="16" t="s">
        <v>3</v>
      </c>
    </row>
    <row r="59" spans="1:2" ht="15">
      <c r="A59" s="25" t="s">
        <v>55</v>
      </c>
      <c r="B59" s="18"/>
    </row>
    <row r="60" spans="1:3" ht="15">
      <c r="A60" s="31" t="s">
        <v>77</v>
      </c>
      <c r="B60" s="49">
        <v>245</v>
      </c>
      <c r="C60" s="49">
        <v>250</v>
      </c>
    </row>
    <row r="61" spans="1:3" ht="15">
      <c r="A61" s="1" t="s">
        <v>56</v>
      </c>
      <c r="B61" s="49">
        <v>1256</v>
      </c>
      <c r="C61" s="49">
        <v>613</v>
      </c>
    </row>
    <row r="62" spans="1:3" ht="15">
      <c r="A62" s="1" t="s">
        <v>57</v>
      </c>
      <c r="B62" s="49">
        <v>4692</v>
      </c>
      <c r="C62" s="49">
        <v>4385</v>
      </c>
    </row>
    <row r="63" spans="1:3" ht="15">
      <c r="A63" s="1" t="s">
        <v>88</v>
      </c>
      <c r="B63" s="49">
        <v>24648</v>
      </c>
      <c r="C63" s="49">
        <v>31606</v>
      </c>
    </row>
    <row r="64" spans="1:3" ht="15">
      <c r="A64" s="1" t="s">
        <v>108</v>
      </c>
      <c r="B64" s="49">
        <v>2048</v>
      </c>
      <c r="C64" s="49">
        <v>0</v>
      </c>
    </row>
    <row r="65" spans="1:3" ht="15">
      <c r="A65" s="1" t="s">
        <v>59</v>
      </c>
      <c r="B65" s="49">
        <v>156</v>
      </c>
      <c r="C65" s="49">
        <v>66</v>
      </c>
    </row>
    <row r="66" spans="1:3" ht="15">
      <c r="A66" s="1" t="s">
        <v>106</v>
      </c>
      <c r="B66" s="49">
        <v>1333</v>
      </c>
      <c r="C66" s="49">
        <v>958</v>
      </c>
    </row>
    <row r="67" spans="1:3" ht="15">
      <c r="A67" s="1" t="s">
        <v>60</v>
      </c>
      <c r="B67" s="49">
        <v>120</v>
      </c>
      <c r="C67" s="49">
        <v>96</v>
      </c>
    </row>
    <row r="68" spans="1:3" ht="15">
      <c r="A68" s="1" t="s">
        <v>62</v>
      </c>
      <c r="B68" s="49">
        <v>65122</v>
      </c>
      <c r="C68" s="49">
        <v>52788</v>
      </c>
    </row>
    <row r="69" spans="1:3" ht="15">
      <c r="A69" s="1" t="s">
        <v>63</v>
      </c>
      <c r="B69" s="49">
        <v>94</v>
      </c>
      <c r="C69" s="49">
        <v>104</v>
      </c>
    </row>
    <row r="70" spans="1:3" ht="15">
      <c r="A70" s="1" t="s">
        <v>79</v>
      </c>
      <c r="B70" s="49">
        <v>3377</v>
      </c>
      <c r="C70" s="49">
        <v>1930</v>
      </c>
    </row>
    <row r="71" spans="1:3" ht="15">
      <c r="A71" s="1" t="s">
        <v>64</v>
      </c>
      <c r="B71" s="49">
        <v>510</v>
      </c>
      <c r="C71" s="49">
        <v>367</v>
      </c>
    </row>
    <row r="72" spans="1:3" ht="15">
      <c r="A72" s="1" t="s">
        <v>82</v>
      </c>
      <c r="B72" s="49">
        <v>1450</v>
      </c>
      <c r="C72" s="49">
        <v>2896</v>
      </c>
    </row>
    <row r="73" spans="1:3" ht="15">
      <c r="A73" s="1" t="s">
        <v>107</v>
      </c>
      <c r="B73" s="49">
        <v>1760</v>
      </c>
      <c r="C73" s="49">
        <v>1650</v>
      </c>
    </row>
    <row r="74" spans="1:3" ht="15">
      <c r="A74" s="1" t="s">
        <v>65</v>
      </c>
      <c r="B74" s="49">
        <v>172</v>
      </c>
      <c r="C74" s="49">
        <v>508</v>
      </c>
    </row>
    <row r="75" spans="2:3" ht="15.75" thickBot="1">
      <c r="B75" s="23">
        <f>SUM(B60:B74)</f>
        <v>106983</v>
      </c>
      <c r="C75" s="23">
        <f>SUM(C60:C74)</f>
        <v>98217</v>
      </c>
    </row>
    <row r="76" ht="15.75" thickTop="1">
      <c r="B76" s="18"/>
    </row>
    <row r="77" spans="1:4" ht="15">
      <c r="A77" s="25" t="s">
        <v>66</v>
      </c>
      <c r="B77" s="24" t="s">
        <v>67</v>
      </c>
      <c r="C77" s="16" t="s">
        <v>69</v>
      </c>
      <c r="D77" s="15" t="s">
        <v>71</v>
      </c>
    </row>
    <row r="78" spans="2:4" ht="15">
      <c r="B78" s="26" t="s">
        <v>68</v>
      </c>
      <c r="C78" s="27" t="s">
        <v>70</v>
      </c>
      <c r="D78" s="28" t="s">
        <v>72</v>
      </c>
    </row>
    <row r="79" spans="2:4" ht="15">
      <c r="B79" s="26" t="s">
        <v>3</v>
      </c>
      <c r="C79" s="27" t="s">
        <v>3</v>
      </c>
      <c r="D79" s="28" t="s">
        <v>3</v>
      </c>
    </row>
    <row r="80" spans="1:4" ht="15">
      <c r="A80" s="1" t="s">
        <v>73</v>
      </c>
      <c r="B80" s="29">
        <v>500000</v>
      </c>
      <c r="C80" s="29">
        <v>0</v>
      </c>
      <c r="D80" s="29">
        <f>B80-C80</f>
        <v>500000</v>
      </c>
    </row>
    <row r="81" spans="1:4" ht="15">
      <c r="A81" s="1" t="s">
        <v>74</v>
      </c>
      <c r="B81" s="29">
        <v>1200000</v>
      </c>
      <c r="C81" s="29">
        <v>96000</v>
      </c>
      <c r="D81" s="29">
        <f>B81-C81</f>
        <v>1104000</v>
      </c>
    </row>
    <row r="82" spans="1:4" ht="15">
      <c r="A82" s="1" t="s">
        <v>87</v>
      </c>
      <c r="B82" s="29">
        <v>348386</v>
      </c>
      <c r="C82" s="29">
        <v>61471</v>
      </c>
      <c r="D82" s="29">
        <f>B82-C82</f>
        <v>286915</v>
      </c>
    </row>
    <row r="83" spans="2:4" ht="15.75" thickBot="1">
      <c r="B83" s="30">
        <f>SUM(B80:B82)</f>
        <v>2048386</v>
      </c>
      <c r="C83" s="30">
        <f>SUM(C80:C82)</f>
        <v>157471</v>
      </c>
      <c r="D83" s="30">
        <f>SUM(D80:D82)</f>
        <v>1890915</v>
      </c>
    </row>
    <row r="84" ht="15.75" thickTop="1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</sheetData>
  <sheetProtection/>
  <printOptions/>
  <pageMargins left="1.5722222222222222" right="0.7875" top="0.5833333333333333" bottom="0.525" header="0.31805555555555554" footer="0.259722222222222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G15" sqref="G15"/>
    </sheetView>
  </sheetViews>
  <sheetFormatPr defaultColWidth="11.57421875" defaultRowHeight="12.75"/>
  <cols>
    <col min="1" max="1" width="38.421875" style="31" customWidth="1"/>
    <col min="2" max="2" width="6.421875" style="31" customWidth="1"/>
    <col min="3" max="3" width="14.57421875" style="31" customWidth="1"/>
    <col min="4" max="4" width="11.57421875" style="33" customWidth="1"/>
    <col min="5" max="16384" width="11.57421875" style="31" customWidth="1"/>
  </cols>
  <sheetData>
    <row r="1" spans="1:8" ht="15">
      <c r="A1" s="25" t="str">
        <f>'P &amp; L'!A1</f>
        <v>THE REPERTORY PLAYERS</v>
      </c>
      <c r="B1" s="25"/>
      <c r="C1" s="25"/>
      <c r="H1" s="34"/>
    </row>
    <row r="2" spans="1:3" ht="15">
      <c r="A2" s="25"/>
      <c r="B2" s="25"/>
      <c r="C2" s="25"/>
    </row>
    <row r="3" spans="1:3" ht="15">
      <c r="A3" s="25" t="s">
        <v>86</v>
      </c>
      <c r="B3" s="25"/>
      <c r="C3" s="25"/>
    </row>
    <row r="4" spans="1:3" ht="15">
      <c r="A4" s="35" t="s">
        <v>94</v>
      </c>
      <c r="B4" s="35"/>
      <c r="C4" s="35"/>
    </row>
    <row r="5" spans="1:4" ht="15">
      <c r="A5" s="35"/>
      <c r="B5" s="35"/>
      <c r="C5" s="36" t="s">
        <v>95</v>
      </c>
      <c r="D5" s="16">
        <v>2011</v>
      </c>
    </row>
    <row r="6" spans="1:4" ht="15">
      <c r="A6" s="25"/>
      <c r="B6" s="25" t="s">
        <v>2</v>
      </c>
      <c r="C6" s="15" t="s">
        <v>3</v>
      </c>
      <c r="D6" s="16" t="s">
        <v>3</v>
      </c>
    </row>
    <row r="7" spans="1:3" ht="15">
      <c r="A7" s="25" t="s">
        <v>31</v>
      </c>
      <c r="B7" s="25"/>
      <c r="C7" s="25"/>
    </row>
    <row r="9" spans="1:3" ht="15">
      <c r="A9" s="25" t="s">
        <v>45</v>
      </c>
      <c r="B9" s="25"/>
      <c r="C9" s="37"/>
    </row>
    <row r="10" spans="1:4" ht="15">
      <c r="A10" s="31" t="s">
        <v>47</v>
      </c>
      <c r="C10" s="38">
        <v>2000000</v>
      </c>
      <c r="D10" s="39">
        <v>2000000</v>
      </c>
    </row>
    <row r="11" spans="3:4" ht="15">
      <c r="C11" s="40"/>
      <c r="D11" s="41"/>
    </row>
    <row r="12" spans="1:3" ht="15">
      <c r="A12" s="25" t="s">
        <v>48</v>
      </c>
      <c r="B12" s="25"/>
      <c r="C12" s="42"/>
    </row>
    <row r="13" spans="1:4" ht="15">
      <c r="A13" s="31" t="s">
        <v>32</v>
      </c>
      <c r="C13" s="53">
        <f>D15</f>
        <v>-117753</v>
      </c>
      <c r="D13" s="42">
        <v>-82391</v>
      </c>
    </row>
    <row r="14" spans="1:4" ht="15">
      <c r="A14" s="31" t="s">
        <v>96</v>
      </c>
      <c r="C14" s="53">
        <v>4736</v>
      </c>
      <c r="D14" s="38">
        <v>-35362</v>
      </c>
    </row>
    <row r="15" spans="1:4" ht="15">
      <c r="A15" s="31" t="s">
        <v>80</v>
      </c>
      <c r="C15" s="44">
        <f>C13+C14</f>
        <v>-113017</v>
      </c>
      <c r="D15" s="44">
        <f>D13+D14</f>
        <v>-117753</v>
      </c>
    </row>
    <row r="16" spans="3:4" ht="15">
      <c r="C16" s="40"/>
      <c r="D16" s="40"/>
    </row>
    <row r="17" spans="1:4" ht="15">
      <c r="A17" s="25" t="s">
        <v>84</v>
      </c>
      <c r="C17" s="40"/>
      <c r="D17" s="40"/>
    </row>
    <row r="18" spans="1:4" ht="15">
      <c r="A18" s="31" t="s">
        <v>85</v>
      </c>
      <c r="C18" s="38">
        <v>15500</v>
      </c>
      <c r="D18" s="43">
        <v>14225</v>
      </c>
    </row>
    <row r="19" ht="15">
      <c r="C19" s="42"/>
    </row>
    <row r="20" spans="3:4" ht="15.75" thickBot="1">
      <c r="C20" s="45">
        <f>C10+C15+C18</f>
        <v>1902483</v>
      </c>
      <c r="D20" s="45">
        <f>D10+D15+D18</f>
        <v>1896472</v>
      </c>
    </row>
    <row r="21" ht="15.75" thickTop="1">
      <c r="C21" s="42"/>
    </row>
    <row r="22" spans="1:3" ht="15">
      <c r="A22" s="25" t="s">
        <v>33</v>
      </c>
      <c r="B22" s="25"/>
      <c r="C22" s="46"/>
    </row>
    <row r="23" ht="15">
      <c r="C23" s="42"/>
    </row>
    <row r="24" spans="1:3" ht="15">
      <c r="A24" s="25" t="s">
        <v>34</v>
      </c>
      <c r="B24" s="15">
        <v>6</v>
      </c>
      <c r="C24" s="46"/>
    </row>
    <row r="25" spans="1:4" ht="15">
      <c r="A25" s="31" t="s">
        <v>35</v>
      </c>
      <c r="C25" s="42">
        <f>Notes!B83</f>
        <v>2048386</v>
      </c>
      <c r="D25" s="42">
        <v>2010775</v>
      </c>
    </row>
    <row r="26" spans="1:4" ht="15">
      <c r="A26" s="31" t="s">
        <v>43</v>
      </c>
      <c r="C26" s="42">
        <f>(Notes!C83)*-1</f>
        <v>-157471</v>
      </c>
      <c r="D26" s="42">
        <v>-118141</v>
      </c>
    </row>
    <row r="27" spans="3:4" ht="15">
      <c r="C27" s="44">
        <f>C25+C26</f>
        <v>1890915</v>
      </c>
      <c r="D27" s="44">
        <f>D25+D26</f>
        <v>1892634</v>
      </c>
    </row>
    <row r="28" ht="15">
      <c r="C28" s="42"/>
    </row>
    <row r="29" spans="1:3" ht="15">
      <c r="A29" s="25" t="s">
        <v>36</v>
      </c>
      <c r="B29" s="25"/>
      <c r="C29" s="46"/>
    </row>
    <row r="30" spans="1:4" ht="15">
      <c r="A30" s="31" t="s">
        <v>37</v>
      </c>
      <c r="C30" s="52">
        <v>8072</v>
      </c>
      <c r="D30" s="42">
        <v>8652</v>
      </c>
    </row>
    <row r="31" spans="1:4" ht="15">
      <c r="A31" s="31" t="s">
        <v>83</v>
      </c>
      <c r="C31" s="52">
        <v>693</v>
      </c>
      <c r="D31" s="42">
        <v>2311</v>
      </c>
    </row>
    <row r="32" spans="1:4" ht="15">
      <c r="A32" s="31" t="s">
        <v>38</v>
      </c>
      <c r="C32" s="52">
        <v>24803</v>
      </c>
      <c r="D32" s="42">
        <v>13782</v>
      </c>
    </row>
    <row r="33" spans="3:4" ht="15">
      <c r="C33" s="44">
        <f>SUM(C30:C32)</f>
        <v>33568</v>
      </c>
      <c r="D33" s="44">
        <f>SUM(D30:D32)</f>
        <v>24745</v>
      </c>
    </row>
    <row r="34" ht="15">
      <c r="C34" s="42"/>
    </row>
    <row r="35" spans="1:3" ht="15">
      <c r="A35" s="25" t="s">
        <v>39</v>
      </c>
      <c r="B35" s="25"/>
      <c r="C35" s="46"/>
    </row>
    <row r="36" spans="1:4" ht="15">
      <c r="A36" s="31" t="s">
        <v>44</v>
      </c>
      <c r="C36" s="52">
        <v>1087</v>
      </c>
      <c r="D36" s="42">
        <v>9674</v>
      </c>
    </row>
    <row r="37" spans="1:4" ht="15">
      <c r="A37" s="31" t="s">
        <v>40</v>
      </c>
      <c r="C37" s="52">
        <v>2443</v>
      </c>
      <c r="D37" s="42">
        <v>0</v>
      </c>
    </row>
    <row r="38" spans="1:4" ht="15">
      <c r="A38" s="31" t="s">
        <v>41</v>
      </c>
      <c r="C38" s="52">
        <v>6226</v>
      </c>
      <c r="D38" s="42">
        <v>4913</v>
      </c>
    </row>
    <row r="39" spans="1:4" ht="15">
      <c r="A39" s="31" t="s">
        <v>111</v>
      </c>
      <c r="C39" s="52">
        <v>6529</v>
      </c>
      <c r="D39" s="42">
        <v>0</v>
      </c>
    </row>
    <row r="40" spans="1:4" ht="15">
      <c r="A40" s="31" t="s">
        <v>42</v>
      </c>
      <c r="C40" s="52">
        <v>5715</v>
      </c>
      <c r="D40" s="42">
        <v>6320</v>
      </c>
    </row>
    <row r="41" spans="3:4" ht="15">
      <c r="C41" s="44">
        <f>SUM(C36:C40)</f>
        <v>22000</v>
      </c>
      <c r="D41" s="44">
        <f>SUM(D36:D40)</f>
        <v>20907</v>
      </c>
    </row>
    <row r="42" ht="15">
      <c r="C42" s="42"/>
    </row>
    <row r="43" spans="1:4" ht="15">
      <c r="A43" s="25" t="s">
        <v>97</v>
      </c>
      <c r="B43" s="25"/>
      <c r="C43" s="38">
        <f>C33-C41</f>
        <v>11568</v>
      </c>
      <c r="D43" s="43">
        <f>D33-D41</f>
        <v>3838</v>
      </c>
    </row>
    <row r="44" ht="15">
      <c r="C44" s="42"/>
    </row>
    <row r="45" spans="3:4" ht="15.75" thickBot="1">
      <c r="C45" s="45">
        <f>C27+C43</f>
        <v>1902483</v>
      </c>
      <c r="D45" s="45">
        <f>D27+D43</f>
        <v>1896472</v>
      </c>
    </row>
    <row r="46" ht="15.75" thickTop="1">
      <c r="C46" s="42"/>
    </row>
    <row r="47" ht="15">
      <c r="C47" s="47"/>
    </row>
    <row r="48" ht="15">
      <c r="C48" s="54"/>
    </row>
    <row r="49" spans="1:3" ht="15">
      <c r="A49" s="48"/>
      <c r="B49" s="48"/>
      <c r="C49" s="47"/>
    </row>
  </sheetData>
  <sheetProtection/>
  <printOptions/>
  <pageMargins left="1.5722222222222222" right="0.22" top="0.5833333333333333" bottom="0.525" header="0.31805555555555554" footer="0.259722222222222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Bailey, Peter</dc:creator>
  <cp:keywords/>
  <dc:description/>
  <cp:lastModifiedBy>Reps</cp:lastModifiedBy>
  <cp:lastPrinted>2013-02-02T09:43:16Z</cp:lastPrinted>
  <dcterms:created xsi:type="dcterms:W3CDTF">2011-02-24T12:33:37Z</dcterms:created>
  <dcterms:modified xsi:type="dcterms:W3CDTF">2013-02-06T06:22:42Z</dcterms:modified>
  <cp:category/>
  <cp:version/>
  <cp:contentType/>
  <cp:contentStatus/>
</cp:coreProperties>
</file>